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F7EAE1E3-D22E-4CA7-AF43-F6092E54A51F}" xr6:coauthVersionLast="41" xr6:coauthVersionMax="41" xr10:uidLastSave="{00000000-0000-0000-0000-000000000000}"/>
  <bookViews>
    <workbookView xWindow="-120" yWindow="-120" windowWidth="19440" windowHeight="15000" xr2:uid="{00000000-000D-0000-FFFF-FFFF00000000}"/>
  </bookViews>
  <sheets>
    <sheet name="SA - Service Class A" sheetId="1" r:id="rId1"/>
    <sheet name="SB - Service Class B" sheetId="11" r:id="rId2"/>
    <sheet name="SC - Service Class C" sheetId="12" r:id="rId3"/>
    <sheet name="ST - Service Trainee 1st 6 mos" sheetId="13" r:id="rId4"/>
    <sheet name="ST2 - Service Trainee 2nd 6 mos" sheetId="14" r:id="rId5"/>
    <sheet name="ST3 - Service Trainee 12 mos" sheetId="15" r:id="rId6"/>
  </sheets>
  <definedNames>
    <definedName name="_xlnm.Print_Area" localSheetId="0">'SA - Service Class A'!$A$1:$T$50</definedName>
    <definedName name="_xlnm.Print_Area" localSheetId="1">'SB - Service Class B'!$A$1:$T$50</definedName>
    <definedName name="_xlnm.Print_Area" localSheetId="2">'SC - Service Class C'!$A$1:$T$50</definedName>
    <definedName name="_xlnm.Print_Area" localSheetId="3">'ST - Service Trainee 1st 6 mos'!$A$1:$T$50</definedName>
    <definedName name="_xlnm.Print_Area" localSheetId="4">'ST2 - Service Trainee 2nd 6 mos'!$A$1:$T$50</definedName>
    <definedName name="_xlnm.Print_Area" localSheetId="5">'ST3 - Service Trainee 12 mos'!$A$1:$T$50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5" i="11" l="1"/>
  <c r="Q12" i="11"/>
  <c r="Q13" i="11"/>
  <c r="Q14" i="11"/>
  <c r="Q15" i="11"/>
  <c r="Q16" i="11"/>
  <c r="Q17" i="11"/>
  <c r="Q18" i="11"/>
  <c r="Q19" i="11"/>
  <c r="Q20" i="11"/>
  <c r="Q21" i="11"/>
  <c r="Q22" i="11"/>
  <c r="Q23" i="11"/>
  <c r="Q24" i="11"/>
  <c r="Q25" i="11"/>
  <c r="Q11" i="11"/>
  <c r="Q12" i="1"/>
  <c r="Q13" i="1"/>
  <c r="Q14" i="1"/>
  <c r="Q15" i="1"/>
  <c r="Q16" i="1"/>
  <c r="Q17" i="1"/>
  <c r="Q18" i="1"/>
  <c r="Q19" i="1"/>
  <c r="Q20" i="1"/>
  <c r="Q21" i="1"/>
  <c r="Q22" i="1"/>
  <c r="Q23" i="1"/>
  <c r="Q24" i="1"/>
  <c r="Q25" i="1"/>
  <c r="Q11" i="1"/>
  <c r="P11" i="11" l="1"/>
  <c r="O11" i="11"/>
  <c r="R15" i="1" l="1"/>
  <c r="P12" i="1"/>
  <c r="P11" i="1"/>
  <c r="O13" i="1"/>
  <c r="O12" i="1"/>
  <c r="O11" i="1"/>
  <c r="J32" i="15" l="1"/>
  <c r="T26" i="15"/>
  <c r="J32" i="14"/>
  <c r="T26" i="14"/>
  <c r="J32" i="13"/>
  <c r="T26" i="13"/>
  <c r="J36" i="11"/>
  <c r="T26" i="11"/>
  <c r="J36" i="1"/>
  <c r="T26" i="1"/>
  <c r="P11" i="12" l="1"/>
  <c r="O11" i="12"/>
  <c r="Q11" i="12" l="1"/>
  <c r="T26" i="12" l="1"/>
  <c r="J36" i="12" s="1"/>
  <c r="N26" i="15" l="1"/>
  <c r="M26" i="15"/>
  <c r="L26" i="15"/>
  <c r="R25" i="15"/>
  <c r="P25" i="15"/>
  <c r="Q25" i="15" s="1"/>
  <c r="O25" i="15"/>
  <c r="R24" i="15"/>
  <c r="P24" i="15"/>
  <c r="Q24" i="15" s="1"/>
  <c r="O24" i="15"/>
  <c r="R23" i="15"/>
  <c r="P23" i="15"/>
  <c r="Q23" i="15" s="1"/>
  <c r="O23" i="15"/>
  <c r="J31" i="15" s="1"/>
  <c r="R22" i="15"/>
  <c r="P22" i="15"/>
  <c r="O22" i="15"/>
  <c r="R21" i="15"/>
  <c r="P21" i="15"/>
  <c r="Q21" i="15" s="1"/>
  <c r="O21" i="15"/>
  <c r="R20" i="15"/>
  <c r="P20" i="15"/>
  <c r="O20" i="15"/>
  <c r="R19" i="15"/>
  <c r="P19" i="15"/>
  <c r="Q19" i="15" s="1"/>
  <c r="O19" i="15"/>
  <c r="R18" i="15"/>
  <c r="P18" i="15"/>
  <c r="Q18" i="15" s="1"/>
  <c r="O18" i="15"/>
  <c r="R17" i="15"/>
  <c r="P17" i="15"/>
  <c r="Q17" i="15" s="1"/>
  <c r="O17" i="15"/>
  <c r="R16" i="15"/>
  <c r="P16" i="15"/>
  <c r="O16" i="15"/>
  <c r="R15" i="15"/>
  <c r="P15" i="15"/>
  <c r="Q15" i="15" s="1"/>
  <c r="O15" i="15"/>
  <c r="R14" i="15"/>
  <c r="P14" i="15"/>
  <c r="O14" i="15"/>
  <c r="R13" i="15"/>
  <c r="P13" i="15"/>
  <c r="Q13" i="15" s="1"/>
  <c r="O13" i="15"/>
  <c r="R12" i="15"/>
  <c r="P12" i="15"/>
  <c r="O12" i="15"/>
  <c r="R11" i="15"/>
  <c r="P11" i="15"/>
  <c r="Q11" i="15" s="1"/>
  <c r="O11" i="15"/>
  <c r="N26" i="14"/>
  <c r="M26" i="14"/>
  <c r="L26" i="14"/>
  <c r="R25" i="14"/>
  <c r="P25" i="14"/>
  <c r="Q25" i="14" s="1"/>
  <c r="O25" i="14"/>
  <c r="R24" i="14"/>
  <c r="P24" i="14"/>
  <c r="Q24" i="14" s="1"/>
  <c r="S24" i="14" s="1"/>
  <c r="O24" i="14"/>
  <c r="R23" i="14"/>
  <c r="P23" i="14"/>
  <c r="Q23" i="14" s="1"/>
  <c r="O23" i="14"/>
  <c r="J31" i="14" s="1"/>
  <c r="R22" i="14"/>
  <c r="P22" i="14"/>
  <c r="Q22" i="14" s="1"/>
  <c r="O22" i="14"/>
  <c r="R21" i="14"/>
  <c r="P21" i="14"/>
  <c r="Q21" i="14" s="1"/>
  <c r="O21" i="14"/>
  <c r="R20" i="14"/>
  <c r="P20" i="14"/>
  <c r="O20" i="14"/>
  <c r="R19" i="14"/>
  <c r="P19" i="14"/>
  <c r="Q19" i="14" s="1"/>
  <c r="O19" i="14"/>
  <c r="R18" i="14"/>
  <c r="P18" i="14"/>
  <c r="Q18" i="14" s="1"/>
  <c r="S18" i="14" s="1"/>
  <c r="O18" i="14"/>
  <c r="R17" i="14"/>
  <c r="P17" i="14"/>
  <c r="Q17" i="14" s="1"/>
  <c r="O17" i="14"/>
  <c r="R16" i="14"/>
  <c r="P16" i="14"/>
  <c r="O16" i="14"/>
  <c r="R15" i="14"/>
  <c r="P15" i="14"/>
  <c r="Q15" i="14" s="1"/>
  <c r="O15" i="14"/>
  <c r="R14" i="14"/>
  <c r="P14" i="14"/>
  <c r="O14" i="14"/>
  <c r="R13" i="14"/>
  <c r="P13" i="14"/>
  <c r="Q13" i="14" s="1"/>
  <c r="O13" i="14"/>
  <c r="R12" i="14"/>
  <c r="P12" i="14"/>
  <c r="O12" i="14"/>
  <c r="R11" i="14"/>
  <c r="P11" i="14"/>
  <c r="Q11" i="14" s="1"/>
  <c r="O11" i="14"/>
  <c r="Q18" i="13"/>
  <c r="N26" i="13"/>
  <c r="M26" i="13"/>
  <c r="L26" i="13"/>
  <c r="R25" i="13"/>
  <c r="P25" i="13"/>
  <c r="Q25" i="13" s="1"/>
  <c r="O25" i="13"/>
  <c r="R24" i="13"/>
  <c r="P24" i="13"/>
  <c r="O24" i="13"/>
  <c r="R23" i="13"/>
  <c r="P23" i="13"/>
  <c r="Q23" i="13" s="1"/>
  <c r="O23" i="13"/>
  <c r="J31" i="13" s="1"/>
  <c r="R22" i="13"/>
  <c r="P22" i="13"/>
  <c r="Q22" i="13" s="1"/>
  <c r="O22" i="13"/>
  <c r="R21" i="13"/>
  <c r="P21" i="13"/>
  <c r="Q21" i="13" s="1"/>
  <c r="O21" i="13"/>
  <c r="R20" i="13"/>
  <c r="P20" i="13"/>
  <c r="Q20" i="13" s="1"/>
  <c r="O20" i="13"/>
  <c r="R19" i="13"/>
  <c r="P19" i="13"/>
  <c r="Q19" i="13" s="1"/>
  <c r="O19" i="13"/>
  <c r="R18" i="13"/>
  <c r="P18" i="13"/>
  <c r="O18" i="13"/>
  <c r="R17" i="13"/>
  <c r="P17" i="13"/>
  <c r="Q17" i="13" s="1"/>
  <c r="O17" i="13"/>
  <c r="R16" i="13"/>
  <c r="P16" i="13"/>
  <c r="O16" i="13"/>
  <c r="R15" i="13"/>
  <c r="P15" i="13"/>
  <c r="Q15" i="13" s="1"/>
  <c r="O15" i="13"/>
  <c r="R14" i="13"/>
  <c r="P14" i="13"/>
  <c r="Q14" i="13" s="1"/>
  <c r="O14" i="13"/>
  <c r="R13" i="13"/>
  <c r="P13" i="13"/>
  <c r="Q13" i="13" s="1"/>
  <c r="O13" i="13"/>
  <c r="R12" i="13"/>
  <c r="P12" i="13"/>
  <c r="Q12" i="13" s="1"/>
  <c r="O12" i="13"/>
  <c r="R11" i="13"/>
  <c r="P11" i="13"/>
  <c r="Q11" i="13" s="1"/>
  <c r="O11" i="13"/>
  <c r="R12" i="12"/>
  <c r="R13" i="12"/>
  <c r="R14" i="12"/>
  <c r="R15" i="12"/>
  <c r="R16" i="12"/>
  <c r="R17" i="12"/>
  <c r="R18" i="12"/>
  <c r="R19" i="12"/>
  <c r="R20" i="12"/>
  <c r="R21" i="12"/>
  <c r="R22" i="12"/>
  <c r="R23" i="12"/>
  <c r="R24" i="12"/>
  <c r="R25" i="12"/>
  <c r="R11" i="12"/>
  <c r="Q21" i="12"/>
  <c r="N26" i="12"/>
  <c r="M26" i="12"/>
  <c r="L26" i="12"/>
  <c r="P25" i="12"/>
  <c r="Q25" i="12" s="1"/>
  <c r="O25" i="12"/>
  <c r="P24" i="12"/>
  <c r="Q24" i="12" s="1"/>
  <c r="O24" i="12"/>
  <c r="P23" i="12"/>
  <c r="Q23" i="12" s="1"/>
  <c r="O23" i="12"/>
  <c r="P22" i="12"/>
  <c r="Q22" i="12" s="1"/>
  <c r="O22" i="12"/>
  <c r="P21" i="12"/>
  <c r="O21" i="12"/>
  <c r="P20" i="12"/>
  <c r="Q20" i="12" s="1"/>
  <c r="O20" i="12"/>
  <c r="P19" i="12"/>
  <c r="O19" i="12"/>
  <c r="P18" i="12"/>
  <c r="Q18" i="12" s="1"/>
  <c r="O18" i="12"/>
  <c r="P17" i="12"/>
  <c r="Q17" i="12" s="1"/>
  <c r="O17" i="12"/>
  <c r="P16" i="12"/>
  <c r="Q16" i="12" s="1"/>
  <c r="O16" i="12"/>
  <c r="P15" i="12"/>
  <c r="Q15" i="12" s="1"/>
  <c r="O15" i="12"/>
  <c r="P14" i="12"/>
  <c r="O14" i="12"/>
  <c r="P13" i="12"/>
  <c r="Q13" i="12" s="1"/>
  <c r="O13" i="12"/>
  <c r="P12" i="12"/>
  <c r="Q12" i="12" s="1"/>
  <c r="O12" i="12"/>
  <c r="R12" i="11"/>
  <c r="R13" i="11"/>
  <c r="R14" i="11"/>
  <c r="R15" i="11"/>
  <c r="R16" i="11"/>
  <c r="R17" i="11"/>
  <c r="R18" i="11"/>
  <c r="R19" i="11"/>
  <c r="R20" i="11"/>
  <c r="R21" i="11"/>
  <c r="R22" i="11"/>
  <c r="R23" i="11"/>
  <c r="R24" i="11"/>
  <c r="R25" i="11"/>
  <c r="R11" i="11"/>
  <c r="N26" i="11"/>
  <c r="M26" i="11"/>
  <c r="L26" i="11"/>
  <c r="P25" i="11"/>
  <c r="O25" i="11"/>
  <c r="P24" i="11"/>
  <c r="O24" i="11"/>
  <c r="P23" i="11"/>
  <c r="O23" i="11"/>
  <c r="P22" i="11"/>
  <c r="O22" i="11"/>
  <c r="P21" i="11"/>
  <c r="O21" i="11"/>
  <c r="P20" i="11"/>
  <c r="O20" i="11"/>
  <c r="P19" i="11"/>
  <c r="O19" i="11"/>
  <c r="P18" i="11"/>
  <c r="O18" i="11"/>
  <c r="P17" i="11"/>
  <c r="O17" i="11"/>
  <c r="P16" i="11"/>
  <c r="O16" i="11"/>
  <c r="P15" i="11"/>
  <c r="O15" i="11"/>
  <c r="P14" i="11"/>
  <c r="O14" i="11"/>
  <c r="P13" i="11"/>
  <c r="O13" i="11"/>
  <c r="P12" i="11"/>
  <c r="O12" i="11"/>
  <c r="R12" i="1"/>
  <c r="R13" i="1"/>
  <c r="R14" i="1"/>
  <c r="R16" i="1"/>
  <c r="R17" i="1"/>
  <c r="R18" i="1"/>
  <c r="R19" i="1"/>
  <c r="R20" i="1"/>
  <c r="R21" i="1"/>
  <c r="R22" i="1"/>
  <c r="R23" i="1"/>
  <c r="R24" i="1"/>
  <c r="R25" i="1"/>
  <c r="R11" i="1"/>
  <c r="S22" i="14" l="1"/>
  <c r="S15" i="12"/>
  <c r="R26" i="15"/>
  <c r="S23" i="12"/>
  <c r="O26" i="14"/>
  <c r="J30" i="14" s="1"/>
  <c r="S18" i="11"/>
  <c r="O26" i="13"/>
  <c r="J30" i="13" s="1"/>
  <c r="Q19" i="12"/>
  <c r="Q20" i="14"/>
  <c r="S20" i="14" s="1"/>
  <c r="Q12" i="14"/>
  <c r="S12" i="14" s="1"/>
  <c r="S14" i="11"/>
  <c r="O26" i="15"/>
  <c r="J30" i="15" s="1"/>
  <c r="S13" i="11"/>
  <c r="Q14" i="14"/>
  <c r="S14" i="14" s="1"/>
  <c r="Q16" i="15"/>
  <c r="S16" i="15" s="1"/>
  <c r="R26" i="14"/>
  <c r="Q16" i="14"/>
  <c r="S16" i="14" s="1"/>
  <c r="O26" i="11"/>
  <c r="Q14" i="12"/>
  <c r="S14" i="12" s="1"/>
  <c r="R26" i="13"/>
  <c r="Q24" i="13"/>
  <c r="S24" i="13" s="1"/>
  <c r="Q16" i="13"/>
  <c r="S16" i="13" s="1"/>
  <c r="Q22" i="15"/>
  <c r="S22" i="15" s="1"/>
  <c r="Q14" i="15"/>
  <c r="S14" i="15" s="1"/>
  <c r="S18" i="12"/>
  <c r="S17" i="11"/>
  <c r="S25" i="11"/>
  <c r="S22" i="11"/>
  <c r="O26" i="12"/>
  <c r="S12" i="13"/>
  <c r="S20" i="13"/>
  <c r="S18" i="15"/>
  <c r="Q20" i="15"/>
  <c r="S20" i="15" s="1"/>
  <c r="Q12" i="15"/>
  <c r="S12" i="15" s="1"/>
  <c r="S24" i="15"/>
  <c r="S15" i="15"/>
  <c r="S19" i="15"/>
  <c r="S23" i="15"/>
  <c r="S21" i="15"/>
  <c r="P26" i="15"/>
  <c r="S11" i="15"/>
  <c r="S13" i="15"/>
  <c r="S17" i="15"/>
  <c r="S25" i="15"/>
  <c r="P26" i="14"/>
  <c r="S13" i="14"/>
  <c r="S15" i="14"/>
  <c r="S17" i="14"/>
  <c r="S19" i="14"/>
  <c r="S21" i="14"/>
  <c r="S23" i="14"/>
  <c r="S25" i="14"/>
  <c r="S14" i="13"/>
  <c r="S15" i="13"/>
  <c r="S18" i="13"/>
  <c r="S19" i="13"/>
  <c r="S22" i="13"/>
  <c r="S23" i="13"/>
  <c r="S17" i="13"/>
  <c r="P26" i="13"/>
  <c r="S11" i="13"/>
  <c r="S13" i="13"/>
  <c r="S21" i="13"/>
  <c r="S25" i="13"/>
  <c r="S22" i="12"/>
  <c r="S12" i="12"/>
  <c r="S16" i="12"/>
  <c r="S20" i="12"/>
  <c r="S24" i="12"/>
  <c r="S11" i="12"/>
  <c r="S13" i="12"/>
  <c r="S17" i="12"/>
  <c r="P26" i="12"/>
  <c r="S21" i="12"/>
  <c r="S25" i="12"/>
  <c r="R26" i="12"/>
  <c r="R26" i="11"/>
  <c r="S15" i="11"/>
  <c r="S11" i="11"/>
  <c r="S19" i="11"/>
  <c r="S23" i="11"/>
  <c r="S21" i="11"/>
  <c r="S24" i="11"/>
  <c r="S12" i="11"/>
  <c r="Q26" i="11"/>
  <c r="J29" i="11" s="1"/>
  <c r="S20" i="11"/>
  <c r="P26" i="11"/>
  <c r="Q26" i="12" l="1"/>
  <c r="J29" i="12" s="1"/>
  <c r="J31" i="12"/>
  <c r="J34" i="12"/>
  <c r="J30" i="12"/>
  <c r="J33" i="12"/>
  <c r="J35" i="12"/>
  <c r="J32" i="12"/>
  <c r="J34" i="11"/>
  <c r="J33" i="11"/>
  <c r="J31" i="11"/>
  <c r="J30" i="11"/>
  <c r="J32" i="11"/>
  <c r="S19" i="12"/>
  <c r="S26" i="12" s="1"/>
  <c r="Q26" i="15"/>
  <c r="J29" i="15" s="1"/>
  <c r="D43" i="15" s="1"/>
  <c r="S26" i="15"/>
  <c r="Q26" i="14"/>
  <c r="J29" i="14" s="1"/>
  <c r="D43" i="14" s="1"/>
  <c r="S26" i="14"/>
  <c r="S26" i="13"/>
  <c r="Q26" i="13"/>
  <c r="J29" i="13" s="1"/>
  <c r="D43" i="13" s="1"/>
  <c r="S16" i="11"/>
  <c r="S26" i="11" s="1"/>
  <c r="N26" i="1"/>
  <c r="M26" i="1"/>
  <c r="L26" i="1"/>
  <c r="P25" i="1"/>
  <c r="O25" i="1"/>
  <c r="P24" i="1"/>
  <c r="O24" i="1"/>
  <c r="P23" i="1"/>
  <c r="O23" i="1"/>
  <c r="P22" i="1"/>
  <c r="O22" i="1"/>
  <c r="P21" i="1"/>
  <c r="O21" i="1"/>
  <c r="P20" i="1"/>
  <c r="O20" i="1"/>
  <c r="P19" i="1"/>
  <c r="O19" i="1"/>
  <c r="P18" i="1"/>
  <c r="O18" i="1"/>
  <c r="P17" i="1"/>
  <c r="O17" i="1"/>
  <c r="P16" i="1"/>
  <c r="O16" i="1"/>
  <c r="P15" i="1"/>
  <c r="O15" i="1"/>
  <c r="P14" i="1"/>
  <c r="O14" i="1"/>
  <c r="P13" i="1"/>
  <c r="D43" i="11" l="1"/>
  <c r="D43" i="12"/>
  <c r="S11" i="1"/>
  <c r="S17" i="1"/>
  <c r="S25" i="1"/>
  <c r="S15" i="1"/>
  <c r="S23" i="1"/>
  <c r="S20" i="1"/>
  <c r="O26" i="1"/>
  <c r="P26" i="1"/>
  <c r="R26" i="1"/>
  <c r="S19" i="1"/>
  <c r="S16" i="1"/>
  <c r="S22" i="1"/>
  <c r="S24" i="1"/>
  <c r="S18" i="1"/>
  <c r="S14" i="1"/>
  <c r="S21" i="1"/>
  <c r="S13" i="1"/>
  <c r="S12" i="1"/>
  <c r="J35" i="1" l="1"/>
  <c r="J33" i="1"/>
  <c r="J31" i="1"/>
  <c r="J32" i="1"/>
  <c r="J30" i="1"/>
  <c r="J34" i="1"/>
  <c r="Q26" i="1"/>
  <c r="J29" i="1" s="1"/>
  <c r="S26" i="1"/>
  <c r="D43" i="1" l="1"/>
</calcChain>
</file>

<file path=xl/sharedStrings.xml><?xml version="1.0" encoding="utf-8"?>
<sst xmlns="http://schemas.openxmlformats.org/spreadsheetml/2006/main" count="247" uniqueCount="68">
  <si>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</si>
  <si>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</si>
  <si>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</si>
  <si>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</si>
  <si>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</si>
  <si>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</si>
  <si>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</si>
  <si>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</si>
  <si>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</si>
  <si>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</si>
  <si>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</si>
  <si>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</si>
  <si>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</si>
  <si>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</si>
  <si>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</si>
  <si>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</si>
  <si>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</si>
  <si>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</si>
  <si>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</si>
  <si>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</si>
  <si>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</si>
  <si>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</si>
  <si>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</si>
  <si>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</si>
  <si>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</si>
  <si>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</si>
  <si>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</si>
  <si>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</si>
  <si>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</si>
  <si>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</si>
  <si>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</si>
  <si>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Industry Promotion Fund Col. 4 x 0.65</t>
  </si>
  <si>
    <t>Sec Code: SA</t>
  </si>
  <si>
    <t>Supplemental Fund Col. 4 x .64   (Taxable)</t>
  </si>
  <si>
    <t>Joint Apprenticeship Fund Col. 4 x 0.15</t>
  </si>
  <si>
    <t>Pension Trust Fund Col. 4 x 2.87</t>
  </si>
  <si>
    <t>Supplemental Fund (Taxable) Col. 4 x 0.64</t>
  </si>
  <si>
    <t>Sec Code: SB</t>
  </si>
  <si>
    <t>Supplemental Fund Col. 4 x .59   (Taxable)</t>
  </si>
  <si>
    <t>Pension Trust Fund Col. 4 x 0.83</t>
  </si>
  <si>
    <t xml:space="preserve">Defined Contribution (Annuity Fund) Col. 4 x 6.47 </t>
  </si>
  <si>
    <t>Joint Apprenticeship Fund Col. 4 x 0.10</t>
  </si>
  <si>
    <t>Supplemental Fund (Taxable) Col. 4 x 0.59</t>
  </si>
  <si>
    <t>Sec Code: SC</t>
  </si>
  <si>
    <t>Vacation Pay     Col. 4 X $2.69
(Taxable)</t>
  </si>
  <si>
    <t>Supplemental Fund Col. 4 x .46   (Taxable)</t>
  </si>
  <si>
    <t>Pension Trust Fund Col. 4 x 0.74</t>
  </si>
  <si>
    <t>Joint Apprenticeship Fund Col. 4 x 0.05</t>
  </si>
  <si>
    <t>Supplemental Fund (Taxable) Col. 4 x 0.46</t>
  </si>
  <si>
    <t>Defined Contribution (Annuity Fund) Col. 4 x 0.59</t>
  </si>
  <si>
    <t>Sec Code: ST</t>
  </si>
  <si>
    <t>Vacation Pay     Col. 4 X $1.30
(Taxable)</t>
  </si>
  <si>
    <t>SERVICE AGREEMENT - TRAINEE FIRST SIX MONTHS</t>
  </si>
  <si>
    <t>SERVICE AGREEMENT - CLASSIFICATION C</t>
  </si>
  <si>
    <t>SERVICE AGREEMENT - CLASSIFICATION B</t>
  </si>
  <si>
    <t>SERVICE AGREEMENT - CLASSIFICATION A</t>
  </si>
  <si>
    <t>SERVICE AGREEMENT - TRAINEE SECOND SIX MONTHS</t>
  </si>
  <si>
    <t>Sec Code: ST2</t>
  </si>
  <si>
    <t>Vacation Pay     Col. 4 X $1.41
(Taxable)</t>
  </si>
  <si>
    <t>SERVICE AGREEMENT - AFTER TWELVE MONTHS</t>
  </si>
  <si>
    <t>Vacation Pay     Col. 4 X $1.48
(Taxable)</t>
  </si>
  <si>
    <t>401(k)</t>
  </si>
  <si>
    <t>401 k</t>
  </si>
  <si>
    <t>401K</t>
  </si>
  <si>
    <t xml:space="preserve">Rates Effective June 1, 2019 thru May 31, 2020  </t>
  </si>
  <si>
    <t>Vacation Pay     Col. 4 X $7.00
(Taxable)</t>
  </si>
  <si>
    <t>Vacation Pay     Col. 4 X $4.00
(Taxable)</t>
  </si>
  <si>
    <t>Defined Contribution (Annuity Fund) Col. 4 x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</si>
</sst>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0" fillId="0" borderId="0"/>
  </cellStyleXfs>
  <cellXfs count="88">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xf>
    <xf numFmtId="165" fontId="7" fillId="0" borderId="3" xfId="0" applyNumberFormat="1" applyFont="1" applyFill="1" applyBorder="1" applyAlignment="1" applyProtection="1">
      <alignment horizontal="center" vertical="center"/>
      <protection locked="0"/>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2" fillId="0" borderId="0" xfId="1" applyNumberFormat="1"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abSelected="1" zoomScale="50" zoomScaleNormal="50" workbookViewId="0">
      <selection activeCell="I19" sqref="I19:K19"/>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46" t="s">
        <v>0</v>
      </c>
      <c r="B1" s="46"/>
      <c r="C1" s="46"/>
      <c r="D1" s="46"/>
      <c r="E1" s="46"/>
      <c r="F1" s="46"/>
      <c r="G1" s="46"/>
      <c r="H1" s="46"/>
      <c r="I1" s="46"/>
      <c r="J1" s="46"/>
      <c r="K1" s="46"/>
      <c r="L1" s="46"/>
      <c r="M1" s="46"/>
      <c r="N1" s="46"/>
      <c r="O1" s="46"/>
      <c r="P1" s="46"/>
      <c r="Q1" s="46"/>
      <c r="R1" s="46"/>
      <c r="S1" s="46"/>
      <c r="T1" s="46"/>
    </row>
    <row r="2" spans="1:20" ht="35.25" x14ac:dyDescent="0.5">
      <c r="A2" s="46" t="s">
        <v>1</v>
      </c>
      <c r="B2" s="46"/>
      <c r="C2" s="46"/>
      <c r="D2" s="46"/>
      <c r="E2" s="46"/>
      <c r="F2" s="46"/>
      <c r="G2" s="46"/>
      <c r="H2" s="46"/>
      <c r="I2" s="46"/>
      <c r="J2" s="46"/>
      <c r="K2" s="46"/>
      <c r="L2" s="46"/>
      <c r="M2" s="46"/>
      <c r="N2" s="46"/>
      <c r="O2" s="46"/>
      <c r="P2" s="46"/>
      <c r="Q2" s="46"/>
      <c r="R2" s="46"/>
      <c r="S2" s="46"/>
      <c r="T2" s="46"/>
    </row>
    <row r="3" spans="1:20" ht="39.75" x14ac:dyDescent="0.5">
      <c r="A3" s="47" t="s">
        <v>55</v>
      </c>
      <c r="B3" s="47"/>
      <c r="C3" s="47"/>
      <c r="D3" s="47"/>
      <c r="E3" s="47"/>
      <c r="F3" s="47"/>
      <c r="G3" s="47"/>
      <c r="H3" s="47"/>
      <c r="I3" s="47"/>
      <c r="J3" s="47"/>
      <c r="K3" s="47"/>
      <c r="L3" s="47"/>
      <c r="M3" s="47"/>
      <c r="N3" s="47"/>
      <c r="O3" s="47"/>
      <c r="P3" s="47"/>
      <c r="Q3" s="47"/>
      <c r="R3" s="47"/>
      <c r="S3" s="47"/>
      <c r="T3" s="47"/>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32</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54" t="s">
        <v>7</v>
      </c>
      <c r="C10" s="54"/>
      <c r="D10" s="54"/>
      <c r="E10" s="54"/>
      <c r="F10" s="54"/>
      <c r="G10" s="54"/>
      <c r="H10" s="54"/>
      <c r="I10" s="55" t="s">
        <v>8</v>
      </c>
      <c r="J10" s="55"/>
      <c r="K10" s="55"/>
      <c r="L10" s="16" t="s">
        <v>9</v>
      </c>
      <c r="M10" s="16" t="s">
        <v>10</v>
      </c>
      <c r="N10" s="16" t="s">
        <v>11</v>
      </c>
      <c r="O10" s="16" t="s">
        <v>12</v>
      </c>
      <c r="P10" s="16" t="s">
        <v>13</v>
      </c>
      <c r="Q10" s="16" t="s">
        <v>65</v>
      </c>
      <c r="R10" s="17" t="s">
        <v>33</v>
      </c>
      <c r="S10" s="43" t="s">
        <v>14</v>
      </c>
      <c r="T10" s="43" t="s">
        <v>63</v>
      </c>
    </row>
    <row r="11" spans="1:20" ht="35.1" customHeight="1" x14ac:dyDescent="0.25">
      <c r="A11" s="18">
        <v>26.08</v>
      </c>
      <c r="B11" s="56"/>
      <c r="C11" s="56"/>
      <c r="D11" s="56"/>
      <c r="E11" s="56"/>
      <c r="F11" s="56"/>
      <c r="G11" s="56"/>
      <c r="H11" s="56"/>
      <c r="I11" s="57"/>
      <c r="J11" s="57"/>
      <c r="K11" s="57"/>
      <c r="L11" s="19"/>
      <c r="M11" s="19"/>
      <c r="N11" s="19"/>
      <c r="O11" s="20">
        <f t="shared" ref="O11:O25" si="0">L11+M11+N11</f>
        <v>0</v>
      </c>
      <c r="P11" s="21">
        <f t="shared" ref="P11:P25" si="1">SUM(L11+(M11*1.5)+(N11*2))*A11</f>
        <v>0</v>
      </c>
      <c r="Q11" s="22">
        <f>O11*7</f>
        <v>0</v>
      </c>
      <c r="R11" s="23">
        <f>(L11+M11+N11)*0.64</f>
        <v>0</v>
      </c>
      <c r="S11" s="23">
        <f>P11+Q11+R11</f>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si="1"/>
        <v>0</v>
      </c>
      <c r="Q12" s="22">
        <f t="shared" ref="Q12:Q25" si="2">O12*7</f>
        <v>0</v>
      </c>
      <c r="R12" s="23">
        <f t="shared" ref="R12:R25" si="3">(L12+M12+N12)*0.64</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35</v>
      </c>
      <c r="B31" s="60"/>
      <c r="C31" s="60"/>
      <c r="D31" s="60"/>
      <c r="E31" s="60"/>
      <c r="F31" s="60"/>
      <c r="G31" s="60"/>
      <c r="H31" s="60"/>
      <c r="I31" s="61"/>
      <c r="J31" s="62">
        <f>(O26*2.87)</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34</v>
      </c>
      <c r="B32" s="60"/>
      <c r="C32" s="60"/>
      <c r="D32" s="60"/>
      <c r="E32" s="60"/>
      <c r="F32" s="60"/>
      <c r="G32" s="60"/>
      <c r="H32" s="60"/>
      <c r="I32" s="61"/>
      <c r="J32" s="62">
        <f>(O26*0.15)</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t="s">
        <v>31</v>
      </c>
      <c r="B33" s="60"/>
      <c r="C33" s="60"/>
      <c r="D33" s="60"/>
      <c r="E33" s="60"/>
      <c r="F33" s="60"/>
      <c r="G33" s="60"/>
      <c r="H33" s="60"/>
      <c r="I33" s="61"/>
      <c r="J33" s="62">
        <f>(O26*0.65)</f>
        <v>0</v>
      </c>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t="s">
        <v>36</v>
      </c>
      <c r="B34" s="60"/>
      <c r="C34" s="60"/>
      <c r="D34" s="60"/>
      <c r="E34" s="60"/>
      <c r="F34" s="60"/>
      <c r="G34" s="60"/>
      <c r="H34" s="60"/>
      <c r="I34" s="61"/>
      <c r="J34" s="62">
        <f>(O26*0.64)</f>
        <v>0</v>
      </c>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t="s">
        <v>40</v>
      </c>
      <c r="B35" s="64"/>
      <c r="C35" s="64"/>
      <c r="D35" s="64"/>
      <c r="E35" s="64"/>
      <c r="F35" s="64"/>
      <c r="G35" s="64"/>
      <c r="H35" s="64"/>
      <c r="I35" s="65"/>
      <c r="J35" s="62">
        <f>(O26*6.47)</f>
        <v>0</v>
      </c>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t="s">
        <v>63</v>
      </c>
      <c r="B36" s="60"/>
      <c r="C36" s="60"/>
      <c r="D36" s="60"/>
      <c r="E36" s="60"/>
      <c r="F36" s="60"/>
      <c r="G36" s="60"/>
      <c r="H36" s="60"/>
      <c r="I36" s="61"/>
      <c r="J36" s="62">
        <f>SUM(T11:T25)</f>
        <v>0</v>
      </c>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J38:K38"/>
    <mergeCell ref="A38:I38"/>
    <mergeCell ref="A26:K26"/>
    <mergeCell ref="A29:I29"/>
    <mergeCell ref="J29:K29"/>
    <mergeCell ref="J37:K37"/>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6" zoomScale="50" zoomScaleNormal="50" workbookViewId="0">
      <selection activeCell="J34" sqref="J34:K3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46" t="s">
        <v>0</v>
      </c>
      <c r="B1" s="46"/>
      <c r="C1" s="46"/>
      <c r="D1" s="46"/>
      <c r="E1" s="46"/>
      <c r="F1" s="46"/>
      <c r="G1" s="46"/>
      <c r="H1" s="46"/>
      <c r="I1" s="46"/>
      <c r="J1" s="46"/>
      <c r="K1" s="46"/>
      <c r="L1" s="46"/>
      <c r="M1" s="46"/>
      <c r="N1" s="46"/>
      <c r="O1" s="46"/>
      <c r="P1" s="46"/>
      <c r="Q1" s="46"/>
      <c r="R1" s="46"/>
      <c r="S1" s="46"/>
      <c r="T1" s="46"/>
    </row>
    <row r="2" spans="1:20" ht="35.450000000000003" x14ac:dyDescent="0.6">
      <c r="A2" s="46" t="s">
        <v>1</v>
      </c>
      <c r="B2" s="46"/>
      <c r="C2" s="46"/>
      <c r="D2" s="46"/>
      <c r="E2" s="46"/>
      <c r="F2" s="46"/>
      <c r="G2" s="46"/>
      <c r="H2" s="46"/>
      <c r="I2" s="46"/>
      <c r="J2" s="46"/>
      <c r="K2" s="46"/>
      <c r="L2" s="46"/>
      <c r="M2" s="46"/>
      <c r="N2" s="46"/>
      <c r="O2" s="46"/>
      <c r="P2" s="46"/>
      <c r="Q2" s="46"/>
      <c r="R2" s="46"/>
      <c r="S2" s="46"/>
      <c r="T2" s="46"/>
    </row>
    <row r="3" spans="1:20" ht="39.6" x14ac:dyDescent="0.65">
      <c r="A3" s="47" t="s">
        <v>54</v>
      </c>
      <c r="B3" s="47"/>
      <c r="C3" s="47"/>
      <c r="D3" s="47"/>
      <c r="E3" s="47"/>
      <c r="F3" s="47"/>
      <c r="G3" s="47"/>
      <c r="H3" s="47"/>
      <c r="I3" s="47"/>
      <c r="J3" s="47"/>
      <c r="K3" s="47"/>
      <c r="L3" s="47"/>
      <c r="M3" s="47"/>
      <c r="N3" s="47"/>
      <c r="O3" s="47"/>
      <c r="P3" s="47"/>
      <c r="Q3" s="47"/>
      <c r="R3" s="47"/>
      <c r="S3" s="47"/>
      <c r="T3" s="47"/>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37</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54" t="s">
        <v>7</v>
      </c>
      <c r="C10" s="54"/>
      <c r="D10" s="54"/>
      <c r="E10" s="54"/>
      <c r="F10" s="54"/>
      <c r="G10" s="54"/>
      <c r="H10" s="54"/>
      <c r="I10" s="55" t="s">
        <v>8</v>
      </c>
      <c r="J10" s="55"/>
      <c r="K10" s="55"/>
      <c r="L10" s="44" t="s">
        <v>9</v>
      </c>
      <c r="M10" s="44" t="s">
        <v>10</v>
      </c>
      <c r="N10" s="44" t="s">
        <v>11</v>
      </c>
      <c r="O10" s="44" t="s">
        <v>12</v>
      </c>
      <c r="P10" s="44" t="s">
        <v>13</v>
      </c>
      <c r="Q10" s="44" t="s">
        <v>66</v>
      </c>
      <c r="R10" s="43" t="s">
        <v>38</v>
      </c>
      <c r="S10" s="43" t="s">
        <v>14</v>
      </c>
      <c r="T10" s="43" t="s">
        <v>63</v>
      </c>
    </row>
    <row r="11" spans="1:20" ht="35.1" customHeight="1" x14ac:dyDescent="0.25">
      <c r="A11" s="18"/>
      <c r="B11" s="56"/>
      <c r="C11" s="56"/>
      <c r="D11" s="56"/>
      <c r="E11" s="56"/>
      <c r="F11" s="56"/>
      <c r="G11" s="56"/>
      <c r="H11" s="56"/>
      <c r="I11" s="57"/>
      <c r="J11" s="57"/>
      <c r="K11" s="57"/>
      <c r="L11" s="19"/>
      <c r="M11" s="19"/>
      <c r="N11" s="19"/>
      <c r="O11" s="20">
        <f t="shared" ref="O11:O25" si="0">L11+M11+N11</f>
        <v>0</v>
      </c>
      <c r="P11" s="21">
        <f t="shared" ref="P11:P25" si="1">SUM(L11+(M11*1.5)+(N11*2))*A11</f>
        <v>0</v>
      </c>
      <c r="Q11" s="22">
        <f>P11*4</f>
        <v>0</v>
      </c>
      <c r="R11" s="23">
        <f>(L11+M11+N11)*0.59</f>
        <v>0</v>
      </c>
      <c r="S11" s="23">
        <f>P11+Q11+R11</f>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si="1"/>
        <v>0</v>
      </c>
      <c r="Q12" s="22">
        <f t="shared" ref="Q12:Q25" si="2">P12*4</f>
        <v>0</v>
      </c>
      <c r="R12" s="23">
        <f t="shared" ref="R12:R25" si="3">(L12+M12+N12)*0.59</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39</v>
      </c>
      <c r="B31" s="60"/>
      <c r="C31" s="60"/>
      <c r="D31" s="60"/>
      <c r="E31" s="60"/>
      <c r="F31" s="60"/>
      <c r="G31" s="60"/>
      <c r="H31" s="60"/>
      <c r="I31" s="61"/>
      <c r="J31" s="62">
        <f>(O26*0.83)</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41</v>
      </c>
      <c r="B32" s="60"/>
      <c r="C32" s="60"/>
      <c r="D32" s="60"/>
      <c r="E32" s="60"/>
      <c r="F32" s="60"/>
      <c r="G32" s="60"/>
      <c r="H32" s="60"/>
      <c r="I32" s="61"/>
      <c r="J32" s="62">
        <f>(O26*0.1)</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t="s">
        <v>31</v>
      </c>
      <c r="B33" s="60"/>
      <c r="C33" s="60"/>
      <c r="D33" s="60"/>
      <c r="E33" s="60"/>
      <c r="F33" s="60"/>
      <c r="G33" s="60"/>
      <c r="H33" s="60"/>
      <c r="I33" s="61"/>
      <c r="J33" s="62">
        <f>(O26*0.65)</f>
        <v>0</v>
      </c>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t="s">
        <v>42</v>
      </c>
      <c r="B34" s="60"/>
      <c r="C34" s="60"/>
      <c r="D34" s="60"/>
      <c r="E34" s="60"/>
      <c r="F34" s="60"/>
      <c r="G34" s="60"/>
      <c r="H34" s="60"/>
      <c r="I34" s="61"/>
      <c r="J34" s="62">
        <f>(O26*0.59)</f>
        <v>0</v>
      </c>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t="s">
        <v>67</v>
      </c>
      <c r="B35" s="64"/>
      <c r="C35" s="64"/>
      <c r="D35" s="64"/>
      <c r="E35" s="64"/>
      <c r="F35" s="64"/>
      <c r="G35" s="64"/>
      <c r="H35" s="64"/>
      <c r="I35" s="65"/>
      <c r="J35" s="62">
        <f>(O26*2)</f>
        <v>0</v>
      </c>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t="s">
        <v>63</v>
      </c>
      <c r="B36" s="60"/>
      <c r="C36" s="60"/>
      <c r="D36" s="60"/>
      <c r="E36" s="60"/>
      <c r="F36" s="60"/>
      <c r="G36" s="60"/>
      <c r="H36" s="60"/>
      <c r="I36" s="61"/>
      <c r="J36" s="62">
        <f>SUM(T11:T25)</f>
        <v>0</v>
      </c>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0"/>
    <mergeCell ref="J40:K40"/>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7" zoomScale="50" zoomScaleNormal="50" workbookViewId="0">
      <selection activeCell="A32" sqref="A32:I3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46" t="s">
        <v>0</v>
      </c>
      <c r="B1" s="46"/>
      <c r="C1" s="46"/>
      <c r="D1" s="46"/>
      <c r="E1" s="46"/>
      <c r="F1" s="46"/>
      <c r="G1" s="46"/>
      <c r="H1" s="46"/>
      <c r="I1" s="46"/>
      <c r="J1" s="46"/>
      <c r="K1" s="46"/>
      <c r="L1" s="46"/>
      <c r="M1" s="46"/>
      <c r="N1" s="46"/>
      <c r="O1" s="46"/>
      <c r="P1" s="46"/>
      <c r="Q1" s="46"/>
      <c r="R1" s="46"/>
      <c r="S1" s="46"/>
      <c r="T1" s="46"/>
    </row>
    <row r="2" spans="1:20" ht="35.450000000000003" x14ac:dyDescent="0.6">
      <c r="A2" s="46" t="s">
        <v>1</v>
      </c>
      <c r="B2" s="46"/>
      <c r="C2" s="46"/>
      <c r="D2" s="46"/>
      <c r="E2" s="46"/>
      <c r="F2" s="46"/>
      <c r="G2" s="46"/>
      <c r="H2" s="46"/>
      <c r="I2" s="46"/>
      <c r="J2" s="46"/>
      <c r="K2" s="46"/>
      <c r="L2" s="46"/>
      <c r="M2" s="46"/>
      <c r="N2" s="46"/>
      <c r="O2" s="46"/>
      <c r="P2" s="46"/>
      <c r="Q2" s="46"/>
      <c r="R2" s="46"/>
      <c r="S2" s="46"/>
      <c r="T2" s="46"/>
    </row>
    <row r="3" spans="1:20" ht="39.6" x14ac:dyDescent="0.65">
      <c r="A3" s="47" t="s">
        <v>53</v>
      </c>
      <c r="B3" s="47"/>
      <c r="C3" s="47"/>
      <c r="D3" s="47"/>
      <c r="E3" s="47"/>
      <c r="F3" s="47"/>
      <c r="G3" s="47"/>
      <c r="H3" s="47"/>
      <c r="I3" s="47"/>
      <c r="J3" s="47"/>
      <c r="K3" s="47"/>
      <c r="L3" s="47"/>
      <c r="M3" s="47"/>
      <c r="N3" s="47"/>
      <c r="O3" s="47"/>
      <c r="P3" s="47"/>
      <c r="Q3" s="47"/>
      <c r="R3" s="47"/>
      <c r="S3" s="47"/>
      <c r="T3" s="47"/>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43</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36" t="s">
        <v>61</v>
      </c>
    </row>
    <row r="10" spans="1:20" ht="75.75" customHeight="1" x14ac:dyDescent="0.25">
      <c r="A10" s="44" t="s">
        <v>6</v>
      </c>
      <c r="B10" s="54" t="s">
        <v>7</v>
      </c>
      <c r="C10" s="54"/>
      <c r="D10" s="54"/>
      <c r="E10" s="54"/>
      <c r="F10" s="54"/>
      <c r="G10" s="54"/>
      <c r="H10" s="54"/>
      <c r="I10" s="55" t="s">
        <v>8</v>
      </c>
      <c r="J10" s="55"/>
      <c r="K10" s="55"/>
      <c r="L10" s="44" t="s">
        <v>9</v>
      </c>
      <c r="M10" s="44" t="s">
        <v>10</v>
      </c>
      <c r="N10" s="44" t="s">
        <v>11</v>
      </c>
      <c r="O10" s="44" t="s">
        <v>12</v>
      </c>
      <c r="P10" s="44" t="s">
        <v>13</v>
      </c>
      <c r="Q10" s="44" t="s">
        <v>44</v>
      </c>
      <c r="R10" s="43" t="s">
        <v>45</v>
      </c>
      <c r="S10" s="43" t="s">
        <v>14</v>
      </c>
      <c r="T10" s="43" t="s">
        <v>61</v>
      </c>
    </row>
    <row r="11" spans="1:20" ht="35.1" customHeight="1" x14ac:dyDescent="0.25">
      <c r="A11" s="18"/>
      <c r="B11" s="56"/>
      <c r="C11" s="56"/>
      <c r="D11" s="56"/>
      <c r="E11" s="56"/>
      <c r="F11" s="56"/>
      <c r="G11" s="56"/>
      <c r="H11" s="56"/>
      <c r="I11" s="57"/>
      <c r="J11" s="57"/>
      <c r="K11" s="57"/>
      <c r="L11" s="19"/>
      <c r="M11" s="19"/>
      <c r="N11" s="19"/>
      <c r="O11" s="20">
        <f t="shared" ref="O11:O25" si="0">L11+M11+N11</f>
        <v>0</v>
      </c>
      <c r="P11" s="21">
        <f t="shared" ref="P11:P25" si="1">SUM(L11+(M11*1.5)+(N11*2))*A11</f>
        <v>0</v>
      </c>
      <c r="Q11" s="22">
        <f t="shared" ref="Q11:Q25" si="2">P11*2.69</f>
        <v>0</v>
      </c>
      <c r="R11" s="23">
        <f>(L11+M11+N11)*0.46</f>
        <v>0</v>
      </c>
      <c r="S11" s="23">
        <f>P11+Q11+R11</f>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si="1"/>
        <v>0</v>
      </c>
      <c r="Q12" s="22">
        <f t="shared" si="2"/>
        <v>0</v>
      </c>
      <c r="R12" s="23">
        <f t="shared" ref="R12:R25" si="3">(L12+M12+N12)*0.46</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46</v>
      </c>
      <c r="B31" s="60"/>
      <c r="C31" s="60"/>
      <c r="D31" s="60"/>
      <c r="E31" s="60"/>
      <c r="F31" s="60"/>
      <c r="G31" s="60"/>
      <c r="H31" s="60"/>
      <c r="I31" s="61"/>
      <c r="J31" s="62">
        <f>(O26*0.74)</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47</v>
      </c>
      <c r="B32" s="60"/>
      <c r="C32" s="60"/>
      <c r="D32" s="60"/>
      <c r="E32" s="60"/>
      <c r="F32" s="60"/>
      <c r="G32" s="60"/>
      <c r="H32" s="60"/>
      <c r="I32" s="61"/>
      <c r="J32" s="62">
        <f>(O26*0.05)</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t="s">
        <v>31</v>
      </c>
      <c r="B33" s="60"/>
      <c r="C33" s="60"/>
      <c r="D33" s="60"/>
      <c r="E33" s="60"/>
      <c r="F33" s="60"/>
      <c r="G33" s="60"/>
      <c r="H33" s="60"/>
      <c r="I33" s="61"/>
      <c r="J33" s="62">
        <f>(O26*0.65)</f>
        <v>0</v>
      </c>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t="s">
        <v>48</v>
      </c>
      <c r="B34" s="60"/>
      <c r="C34" s="60"/>
      <c r="D34" s="60"/>
      <c r="E34" s="60"/>
      <c r="F34" s="60"/>
      <c r="G34" s="60"/>
      <c r="H34" s="60"/>
      <c r="I34" s="61"/>
      <c r="J34" s="62">
        <f>(O26*0.46)</f>
        <v>0</v>
      </c>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t="s">
        <v>49</v>
      </c>
      <c r="B35" s="64"/>
      <c r="C35" s="64"/>
      <c r="D35" s="64"/>
      <c r="E35" s="64"/>
      <c r="F35" s="64"/>
      <c r="G35" s="64"/>
      <c r="H35" s="64"/>
      <c r="I35" s="65"/>
      <c r="J35" s="62">
        <f>(O26*0.59)</f>
        <v>0</v>
      </c>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t="s">
        <v>62</v>
      </c>
      <c r="B36" s="60"/>
      <c r="C36" s="60"/>
      <c r="D36" s="60"/>
      <c r="E36" s="60"/>
      <c r="F36" s="60"/>
      <c r="G36" s="60"/>
      <c r="H36" s="60"/>
      <c r="I36" s="61"/>
      <c r="J36" s="62">
        <f>SUM(T26)</f>
        <v>0</v>
      </c>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0"/>
    <mergeCell ref="J40:K40"/>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4" zoomScale="50" zoomScaleNormal="50" workbookViewId="0">
      <selection activeCell="I12" sqref="I12:K1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46" t="s">
        <v>0</v>
      </c>
      <c r="B1" s="46"/>
      <c r="C1" s="46"/>
      <c r="D1" s="46"/>
      <c r="E1" s="46"/>
      <c r="F1" s="46"/>
      <c r="G1" s="46"/>
      <c r="H1" s="46"/>
      <c r="I1" s="46"/>
      <c r="J1" s="46"/>
      <c r="K1" s="46"/>
      <c r="L1" s="46"/>
      <c r="M1" s="46"/>
      <c r="N1" s="46"/>
      <c r="O1" s="46"/>
      <c r="P1" s="46"/>
      <c r="Q1" s="46"/>
      <c r="R1" s="46"/>
      <c r="S1" s="46"/>
      <c r="T1" s="46"/>
    </row>
    <row r="2" spans="1:20" ht="35.450000000000003" x14ac:dyDescent="0.6">
      <c r="A2" s="46" t="s">
        <v>1</v>
      </c>
      <c r="B2" s="46"/>
      <c r="C2" s="46"/>
      <c r="D2" s="46"/>
      <c r="E2" s="46"/>
      <c r="F2" s="46"/>
      <c r="G2" s="46"/>
      <c r="H2" s="46"/>
      <c r="I2" s="46"/>
      <c r="J2" s="46"/>
      <c r="K2" s="46"/>
      <c r="L2" s="46"/>
      <c r="M2" s="46"/>
      <c r="N2" s="46"/>
      <c r="O2" s="46"/>
      <c r="P2" s="46"/>
      <c r="Q2" s="46"/>
      <c r="R2" s="46"/>
      <c r="S2" s="46"/>
      <c r="T2" s="46"/>
    </row>
    <row r="3" spans="1:20" ht="39.6" x14ac:dyDescent="0.65">
      <c r="A3" s="47" t="s">
        <v>52</v>
      </c>
      <c r="B3" s="47"/>
      <c r="C3" s="47"/>
      <c r="D3" s="47"/>
      <c r="E3" s="47"/>
      <c r="F3" s="47"/>
      <c r="G3" s="47"/>
      <c r="H3" s="47"/>
      <c r="I3" s="47"/>
      <c r="J3" s="47"/>
      <c r="K3" s="47"/>
      <c r="L3" s="47"/>
      <c r="M3" s="47"/>
      <c r="N3" s="47"/>
      <c r="O3" s="47"/>
      <c r="P3" s="47"/>
      <c r="Q3" s="47"/>
      <c r="R3" s="47"/>
      <c r="S3" s="47"/>
      <c r="T3" s="47"/>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50</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54" t="s">
        <v>7</v>
      </c>
      <c r="C10" s="54"/>
      <c r="D10" s="54"/>
      <c r="E10" s="54"/>
      <c r="F10" s="54"/>
      <c r="G10" s="54"/>
      <c r="H10" s="54"/>
      <c r="I10" s="55" t="s">
        <v>8</v>
      </c>
      <c r="J10" s="55"/>
      <c r="K10" s="55"/>
      <c r="L10" s="44" t="s">
        <v>9</v>
      </c>
      <c r="M10" s="44" t="s">
        <v>10</v>
      </c>
      <c r="N10" s="44" t="s">
        <v>11</v>
      </c>
      <c r="O10" s="44" t="s">
        <v>12</v>
      </c>
      <c r="P10" s="44" t="s">
        <v>13</v>
      </c>
      <c r="Q10" s="44" t="s">
        <v>51</v>
      </c>
      <c r="R10" s="43" t="s">
        <v>45</v>
      </c>
      <c r="S10" s="43" t="s">
        <v>14</v>
      </c>
      <c r="T10" s="43" t="s">
        <v>63</v>
      </c>
    </row>
    <row r="11" spans="1:20" ht="35.1" customHeight="1" x14ac:dyDescent="0.25">
      <c r="A11" s="18"/>
      <c r="B11" s="56"/>
      <c r="C11" s="56"/>
      <c r="D11" s="56"/>
      <c r="E11" s="56"/>
      <c r="F11" s="56"/>
      <c r="G11" s="56"/>
      <c r="H11" s="56"/>
      <c r="I11" s="57"/>
      <c r="J11" s="57"/>
      <c r="K11" s="57"/>
      <c r="L11" s="19"/>
      <c r="M11" s="19"/>
      <c r="N11" s="19"/>
      <c r="O11" s="20">
        <f t="shared" ref="O11:O25" si="0">L11+M11+N11</f>
        <v>0</v>
      </c>
      <c r="P11" s="21">
        <f>SUM(L11+(M11*1.5)+(N11*2))*A11</f>
        <v>0</v>
      </c>
      <c r="Q11" s="22">
        <f>P11*1.3</f>
        <v>0</v>
      </c>
      <c r="R11" s="23">
        <f>(L11+M11+N11)*0.46</f>
        <v>0</v>
      </c>
      <c r="S11" s="23">
        <f>P11+Q11+R11</f>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ref="P12:P25" si="1">SUM(L12+(M12*1.5)+(N12*2))*A12</f>
        <v>0</v>
      </c>
      <c r="Q12" s="22">
        <f t="shared" ref="Q12:Q25" si="2">P12*1.3</f>
        <v>0</v>
      </c>
      <c r="R12" s="23">
        <f t="shared" ref="R12:R25" si="3">(L12+M12+N12)*0.46</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48</v>
      </c>
      <c r="B31" s="60"/>
      <c r="C31" s="60"/>
      <c r="D31" s="60"/>
      <c r="E31" s="60"/>
      <c r="F31" s="60"/>
      <c r="G31" s="60"/>
      <c r="H31" s="60"/>
      <c r="I31" s="61"/>
      <c r="J31" s="62">
        <f>(O23*0.46)</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63</v>
      </c>
      <c r="B32" s="60"/>
      <c r="C32" s="60"/>
      <c r="D32" s="60"/>
      <c r="E32" s="60"/>
      <c r="F32" s="60"/>
      <c r="G32" s="60"/>
      <c r="H32" s="60"/>
      <c r="I32" s="61"/>
      <c r="J32" s="62">
        <f>SUM(T11:T25)</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c r="B33" s="60"/>
      <c r="C33" s="60"/>
      <c r="D33" s="60"/>
      <c r="E33" s="60"/>
      <c r="F33" s="60"/>
      <c r="G33" s="60"/>
      <c r="H33" s="60"/>
      <c r="I33" s="61"/>
      <c r="J33" s="62"/>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c r="B34" s="60"/>
      <c r="C34" s="60"/>
      <c r="D34" s="60"/>
      <c r="E34" s="60"/>
      <c r="F34" s="60"/>
      <c r="G34" s="60"/>
      <c r="H34" s="60"/>
      <c r="I34" s="61"/>
      <c r="J34" s="62"/>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c r="B35" s="64"/>
      <c r="C35" s="64"/>
      <c r="D35" s="64"/>
      <c r="E35" s="64"/>
      <c r="F35" s="64"/>
      <c r="G35" s="64"/>
      <c r="H35" s="64"/>
      <c r="I35" s="65"/>
      <c r="J35" s="62"/>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c r="B36" s="60"/>
      <c r="C36" s="60"/>
      <c r="D36" s="60"/>
      <c r="E36" s="60"/>
      <c r="F36" s="60"/>
      <c r="G36" s="60"/>
      <c r="H36" s="60"/>
      <c r="I36" s="61"/>
      <c r="J36" s="62"/>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0"/>
    <mergeCell ref="J40:K40"/>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zoomScale="50" zoomScaleNormal="50" workbookViewId="0">
      <selection activeCell="I13" sqref="I13:K1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46" t="s">
        <v>0</v>
      </c>
      <c r="B1" s="46"/>
      <c r="C1" s="46"/>
      <c r="D1" s="46"/>
      <c r="E1" s="46"/>
      <c r="F1" s="46"/>
      <c r="G1" s="46"/>
      <c r="H1" s="46"/>
      <c r="I1" s="46"/>
      <c r="J1" s="46"/>
      <c r="K1" s="46"/>
      <c r="L1" s="46"/>
      <c r="M1" s="46"/>
      <c r="N1" s="46"/>
      <c r="O1" s="46"/>
      <c r="P1" s="46"/>
      <c r="Q1" s="46"/>
      <c r="R1" s="46"/>
      <c r="S1" s="46"/>
      <c r="T1" s="46"/>
    </row>
    <row r="2" spans="1:20" ht="35.450000000000003" x14ac:dyDescent="0.6">
      <c r="A2" s="46" t="s">
        <v>1</v>
      </c>
      <c r="B2" s="46"/>
      <c r="C2" s="46"/>
      <c r="D2" s="46"/>
      <c r="E2" s="46"/>
      <c r="F2" s="46"/>
      <c r="G2" s="46"/>
      <c r="H2" s="46"/>
      <c r="I2" s="46"/>
      <c r="J2" s="46"/>
      <c r="K2" s="46"/>
      <c r="L2" s="46"/>
      <c r="M2" s="46"/>
      <c r="N2" s="46"/>
      <c r="O2" s="46"/>
      <c r="P2" s="46"/>
      <c r="Q2" s="46"/>
      <c r="R2" s="46"/>
      <c r="S2" s="46"/>
      <c r="T2" s="46"/>
    </row>
    <row r="3" spans="1:20" ht="39.6" x14ac:dyDescent="0.65">
      <c r="A3" s="47" t="s">
        <v>56</v>
      </c>
      <c r="B3" s="47"/>
      <c r="C3" s="47"/>
      <c r="D3" s="47"/>
      <c r="E3" s="47"/>
      <c r="F3" s="47"/>
      <c r="G3" s="47"/>
      <c r="H3" s="47"/>
      <c r="I3" s="47"/>
      <c r="J3" s="47"/>
      <c r="K3" s="47"/>
      <c r="L3" s="47"/>
      <c r="M3" s="47"/>
      <c r="N3" s="47"/>
      <c r="O3" s="47"/>
      <c r="P3" s="47"/>
      <c r="Q3" s="47"/>
      <c r="R3" s="47"/>
      <c r="S3" s="47"/>
      <c r="T3" s="47"/>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57</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54" t="s">
        <v>7</v>
      </c>
      <c r="C10" s="54"/>
      <c r="D10" s="54"/>
      <c r="E10" s="54"/>
      <c r="F10" s="54"/>
      <c r="G10" s="54"/>
      <c r="H10" s="54"/>
      <c r="I10" s="55" t="s">
        <v>8</v>
      </c>
      <c r="J10" s="55"/>
      <c r="K10" s="55"/>
      <c r="L10" s="44" t="s">
        <v>9</v>
      </c>
      <c r="M10" s="44" t="s">
        <v>10</v>
      </c>
      <c r="N10" s="44" t="s">
        <v>11</v>
      </c>
      <c r="O10" s="44" t="s">
        <v>12</v>
      </c>
      <c r="P10" s="44" t="s">
        <v>13</v>
      </c>
      <c r="Q10" s="44" t="s">
        <v>58</v>
      </c>
      <c r="R10" s="43" t="s">
        <v>45</v>
      </c>
      <c r="S10" s="43" t="s">
        <v>14</v>
      </c>
      <c r="T10" s="43" t="s">
        <v>63</v>
      </c>
    </row>
    <row r="11" spans="1:20" ht="35.1" customHeight="1" x14ac:dyDescent="0.25">
      <c r="A11" s="18"/>
      <c r="B11" s="56"/>
      <c r="C11" s="56"/>
      <c r="D11" s="56"/>
      <c r="E11" s="56"/>
      <c r="F11" s="56"/>
      <c r="G11" s="56"/>
      <c r="H11" s="56"/>
      <c r="I11" s="57"/>
      <c r="J11" s="57"/>
      <c r="K11" s="57"/>
      <c r="L11" s="19"/>
      <c r="M11" s="19"/>
      <c r="N11" s="19"/>
      <c r="O11" s="20">
        <f t="shared" ref="O11:O25" si="0">L11+M11+N11</f>
        <v>0</v>
      </c>
      <c r="P11" s="21">
        <f>SUM(L11+(M11*1.5)+(N11*2))*A11</f>
        <v>0</v>
      </c>
      <c r="Q11" s="22">
        <f>P11*1.41</f>
        <v>0</v>
      </c>
      <c r="R11" s="23">
        <f>(L11+M11+N11)*0.46</f>
        <v>0</v>
      </c>
      <c r="S11" s="23">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ref="P12:P25" si="1">SUM(L12+(M12*1.5)+(N12*2))*A12</f>
        <v>0</v>
      </c>
      <c r="Q12" s="22">
        <f t="shared" ref="Q12:Q25" si="2">P12*1.41</f>
        <v>0</v>
      </c>
      <c r="R12" s="23">
        <f t="shared" ref="R12:R25" si="3">(L12+M12+N12)*0.46</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48</v>
      </c>
      <c r="B31" s="60"/>
      <c r="C31" s="60"/>
      <c r="D31" s="60"/>
      <c r="E31" s="60"/>
      <c r="F31" s="60"/>
      <c r="G31" s="60"/>
      <c r="H31" s="60"/>
      <c r="I31" s="61"/>
      <c r="J31" s="62">
        <f>(O23*0.46)</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63</v>
      </c>
      <c r="B32" s="60"/>
      <c r="C32" s="60"/>
      <c r="D32" s="60"/>
      <c r="E32" s="60"/>
      <c r="F32" s="60"/>
      <c r="G32" s="60"/>
      <c r="H32" s="60"/>
      <c r="I32" s="61"/>
      <c r="J32" s="62">
        <f>SUM(T11:T25)</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c r="B33" s="60"/>
      <c r="C33" s="60"/>
      <c r="D33" s="60"/>
      <c r="E33" s="60"/>
      <c r="F33" s="60"/>
      <c r="G33" s="60"/>
      <c r="H33" s="60"/>
      <c r="I33" s="61"/>
      <c r="J33" s="62"/>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c r="B34" s="60"/>
      <c r="C34" s="60"/>
      <c r="D34" s="60"/>
      <c r="E34" s="60"/>
      <c r="F34" s="60"/>
      <c r="G34" s="60"/>
      <c r="H34" s="60"/>
      <c r="I34" s="61"/>
      <c r="J34" s="62"/>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c r="B35" s="64"/>
      <c r="C35" s="64"/>
      <c r="D35" s="64"/>
      <c r="E35" s="64"/>
      <c r="F35" s="64"/>
      <c r="G35" s="64"/>
      <c r="H35" s="64"/>
      <c r="I35" s="65"/>
      <c r="J35" s="62"/>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c r="B36" s="60"/>
      <c r="C36" s="60"/>
      <c r="D36" s="60"/>
      <c r="E36" s="60"/>
      <c r="F36" s="60"/>
      <c r="G36" s="60"/>
      <c r="H36" s="60"/>
      <c r="I36" s="61"/>
      <c r="J36" s="62"/>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0"/>
    <mergeCell ref="J40:K40"/>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O50"/>
  <sheetViews>
    <sheetView zoomScale="50" zoomScaleNormal="50" workbookViewId="0">
      <selection activeCell="L4" sqref="L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46" t="s">
        <v>0</v>
      </c>
      <c r="B1" s="46"/>
      <c r="C1" s="46"/>
      <c r="D1" s="46"/>
      <c r="E1" s="46"/>
      <c r="F1" s="46"/>
      <c r="G1" s="46"/>
      <c r="H1" s="46"/>
      <c r="I1" s="46"/>
      <c r="J1" s="46"/>
      <c r="K1" s="46"/>
      <c r="L1" s="46"/>
      <c r="M1" s="46"/>
      <c r="N1" s="46"/>
      <c r="O1" s="46"/>
      <c r="P1" s="46"/>
      <c r="Q1" s="46"/>
      <c r="R1" s="46"/>
      <c r="S1" s="46"/>
      <c r="T1" s="46"/>
    </row>
    <row r="2" spans="1:20" ht="35.450000000000003" x14ac:dyDescent="0.6">
      <c r="A2" s="46" t="s">
        <v>1</v>
      </c>
      <c r="B2" s="46"/>
      <c r="C2" s="46"/>
      <c r="D2" s="46"/>
      <c r="E2" s="46"/>
      <c r="F2" s="46"/>
      <c r="G2" s="46"/>
      <c r="H2" s="46"/>
      <c r="I2" s="46"/>
      <c r="J2" s="46"/>
      <c r="K2" s="46"/>
      <c r="L2" s="46"/>
      <c r="M2" s="46"/>
      <c r="N2" s="46"/>
      <c r="O2" s="46"/>
      <c r="P2" s="46"/>
      <c r="Q2" s="46"/>
      <c r="R2" s="46"/>
      <c r="S2" s="46"/>
      <c r="T2" s="46"/>
    </row>
    <row r="3" spans="1:20" ht="39.6" x14ac:dyDescent="0.65">
      <c r="A3" s="47" t="s">
        <v>59</v>
      </c>
      <c r="B3" s="47"/>
      <c r="C3" s="47"/>
      <c r="D3" s="47"/>
      <c r="E3" s="47"/>
      <c r="F3" s="47"/>
      <c r="G3" s="47"/>
      <c r="H3" s="47"/>
      <c r="I3" s="47"/>
      <c r="J3" s="47"/>
      <c r="K3" s="47"/>
      <c r="L3" s="47"/>
      <c r="M3" s="47"/>
      <c r="N3" s="47"/>
      <c r="O3" s="47"/>
      <c r="P3" s="47"/>
      <c r="Q3" s="47"/>
      <c r="R3" s="47"/>
      <c r="S3" s="47"/>
      <c r="T3" s="47"/>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48" t="s">
        <v>57</v>
      </c>
      <c r="B7" s="51" t="s">
        <v>4</v>
      </c>
      <c r="C7" s="51"/>
      <c r="D7" s="51"/>
      <c r="E7" s="53" t="s">
        <v>64</v>
      </c>
      <c r="F7" s="53"/>
      <c r="G7" s="53"/>
      <c r="H7" s="53"/>
      <c r="I7" s="53"/>
      <c r="J7" s="53"/>
      <c r="K7" s="53"/>
      <c r="L7" s="3"/>
      <c r="M7" s="4" t="s">
        <v>5</v>
      </c>
      <c r="N7" s="11"/>
      <c r="O7" s="12"/>
      <c r="P7" s="12"/>
      <c r="Q7" s="12"/>
      <c r="R7" s="12"/>
      <c r="S7" s="12"/>
      <c r="T7" s="3"/>
    </row>
    <row r="8" spans="1:20" ht="15" customHeight="1" x14ac:dyDescent="0.25">
      <c r="A8" s="49"/>
      <c r="B8" s="51"/>
      <c r="C8" s="51"/>
      <c r="D8" s="51"/>
      <c r="E8" s="13"/>
      <c r="F8" s="13"/>
      <c r="G8" s="13"/>
      <c r="H8" s="13"/>
      <c r="I8" s="13"/>
      <c r="J8" s="13"/>
      <c r="K8" s="13"/>
      <c r="L8" s="3"/>
      <c r="M8" s="3"/>
      <c r="N8" s="3"/>
      <c r="O8" s="3"/>
      <c r="P8" s="3"/>
      <c r="Q8" s="3"/>
      <c r="R8" s="3"/>
      <c r="S8" s="3"/>
      <c r="T8" s="3"/>
    </row>
    <row r="9" spans="1:20" ht="19.5" customHeight="1" x14ac:dyDescent="0.3">
      <c r="A9" s="50"/>
      <c r="B9" s="52"/>
      <c r="C9" s="52"/>
      <c r="D9" s="52"/>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54" t="s">
        <v>7</v>
      </c>
      <c r="C10" s="54"/>
      <c r="D10" s="54"/>
      <c r="E10" s="54"/>
      <c r="F10" s="54"/>
      <c r="G10" s="54"/>
      <c r="H10" s="54"/>
      <c r="I10" s="55" t="s">
        <v>8</v>
      </c>
      <c r="J10" s="55"/>
      <c r="K10" s="55"/>
      <c r="L10" s="44" t="s">
        <v>9</v>
      </c>
      <c r="M10" s="44" t="s">
        <v>10</v>
      </c>
      <c r="N10" s="44" t="s">
        <v>11</v>
      </c>
      <c r="O10" s="44" t="s">
        <v>12</v>
      </c>
      <c r="P10" s="44" t="s">
        <v>13</v>
      </c>
      <c r="Q10" s="44" t="s">
        <v>60</v>
      </c>
      <c r="R10" s="43" t="s">
        <v>45</v>
      </c>
      <c r="S10" s="43" t="s">
        <v>14</v>
      </c>
      <c r="T10" s="43" t="s">
        <v>63</v>
      </c>
    </row>
    <row r="11" spans="1:20" ht="35.1" customHeight="1" x14ac:dyDescent="0.25">
      <c r="A11" s="18"/>
      <c r="B11" s="56"/>
      <c r="C11" s="56"/>
      <c r="D11" s="56"/>
      <c r="E11" s="56"/>
      <c r="F11" s="56"/>
      <c r="G11" s="56"/>
      <c r="H11" s="56"/>
      <c r="I11" s="57"/>
      <c r="J11" s="57"/>
      <c r="K11" s="57"/>
      <c r="L11" s="19"/>
      <c r="M11" s="19"/>
      <c r="N11" s="19"/>
      <c r="O11" s="20">
        <f t="shared" ref="O11:O25" si="0">L11+M11+N11</f>
        <v>0</v>
      </c>
      <c r="P11" s="21">
        <f>SUM(L11+(M11*1.5)+(N11*2))*A11</f>
        <v>0</v>
      </c>
      <c r="Q11" s="22">
        <f>P11*1.48</f>
        <v>0</v>
      </c>
      <c r="R11" s="23">
        <f>(L11+M11+N11)*0.46</f>
        <v>0</v>
      </c>
      <c r="S11" s="23">
        <f>P11+Q11+R11</f>
        <v>0</v>
      </c>
      <c r="T11" s="45">
        <v>0</v>
      </c>
    </row>
    <row r="12" spans="1:20" ht="35.1" customHeight="1" x14ac:dyDescent="0.25">
      <c r="A12" s="18"/>
      <c r="B12" s="56"/>
      <c r="C12" s="56"/>
      <c r="D12" s="56"/>
      <c r="E12" s="56"/>
      <c r="F12" s="56"/>
      <c r="G12" s="56"/>
      <c r="H12" s="56"/>
      <c r="I12" s="57"/>
      <c r="J12" s="57"/>
      <c r="K12" s="57"/>
      <c r="L12" s="19"/>
      <c r="M12" s="19"/>
      <c r="N12" s="19"/>
      <c r="O12" s="20">
        <f t="shared" si="0"/>
        <v>0</v>
      </c>
      <c r="P12" s="21">
        <f t="shared" ref="P12:P25" si="1">SUM(L12+(M12*1.5)+(N12*2))*A12</f>
        <v>0</v>
      </c>
      <c r="Q12" s="22">
        <f t="shared" ref="Q12:Q25" si="2">P12*1.48</f>
        <v>0</v>
      </c>
      <c r="R12" s="23">
        <f t="shared" ref="R12:R25" si="3">(L12+M12+N12)*0.46</f>
        <v>0</v>
      </c>
      <c r="S12" s="23">
        <f t="shared" ref="S12:S25" si="4">P12+Q12+R12</f>
        <v>0</v>
      </c>
      <c r="T12" s="45">
        <v>0</v>
      </c>
    </row>
    <row r="13" spans="1:20" ht="35.1" customHeight="1" x14ac:dyDescent="0.25">
      <c r="A13" s="18"/>
      <c r="B13" s="56"/>
      <c r="C13" s="56"/>
      <c r="D13" s="56"/>
      <c r="E13" s="56"/>
      <c r="F13" s="56"/>
      <c r="G13" s="56"/>
      <c r="H13" s="56"/>
      <c r="I13" s="57"/>
      <c r="J13" s="57"/>
      <c r="K13" s="57"/>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56"/>
      <c r="C14" s="56"/>
      <c r="D14" s="56"/>
      <c r="E14" s="56"/>
      <c r="F14" s="56"/>
      <c r="G14" s="56"/>
      <c r="H14" s="56"/>
      <c r="I14" s="57"/>
      <c r="J14" s="57"/>
      <c r="K14" s="57"/>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56"/>
      <c r="C15" s="56"/>
      <c r="D15" s="56"/>
      <c r="E15" s="56"/>
      <c r="F15" s="56"/>
      <c r="G15" s="56"/>
      <c r="H15" s="56"/>
      <c r="I15" s="57"/>
      <c r="J15" s="57"/>
      <c r="K15" s="57"/>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56"/>
      <c r="C16" s="56"/>
      <c r="D16" s="56"/>
      <c r="E16" s="56"/>
      <c r="F16" s="56"/>
      <c r="G16" s="56"/>
      <c r="H16" s="56"/>
      <c r="I16" s="57"/>
      <c r="J16" s="57"/>
      <c r="K16" s="57"/>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56"/>
      <c r="C17" s="56"/>
      <c r="D17" s="56"/>
      <c r="E17" s="56"/>
      <c r="F17" s="56"/>
      <c r="G17" s="56"/>
      <c r="H17" s="56"/>
      <c r="I17" s="57"/>
      <c r="J17" s="57"/>
      <c r="K17" s="57"/>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56"/>
      <c r="C18" s="56"/>
      <c r="D18" s="56"/>
      <c r="E18" s="56"/>
      <c r="F18" s="56"/>
      <c r="G18" s="56"/>
      <c r="H18" s="56"/>
      <c r="I18" s="57"/>
      <c r="J18" s="57"/>
      <c r="K18" s="57"/>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56"/>
      <c r="C19" s="56"/>
      <c r="D19" s="56"/>
      <c r="E19" s="56"/>
      <c r="F19" s="56"/>
      <c r="G19" s="56"/>
      <c r="H19" s="56"/>
      <c r="I19" s="57"/>
      <c r="J19" s="57"/>
      <c r="K19" s="57"/>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56"/>
      <c r="C20" s="56"/>
      <c r="D20" s="56"/>
      <c r="E20" s="56"/>
      <c r="F20" s="56"/>
      <c r="G20" s="56"/>
      <c r="H20" s="56"/>
      <c r="I20" s="57"/>
      <c r="J20" s="57"/>
      <c r="K20" s="57"/>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56"/>
      <c r="C21" s="56"/>
      <c r="D21" s="56"/>
      <c r="E21" s="56"/>
      <c r="F21" s="56"/>
      <c r="G21" s="56"/>
      <c r="H21" s="56"/>
      <c r="I21" s="57"/>
      <c r="J21" s="57"/>
      <c r="K21" s="57"/>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56"/>
      <c r="C22" s="56"/>
      <c r="D22" s="56"/>
      <c r="E22" s="56"/>
      <c r="F22" s="56"/>
      <c r="G22" s="56"/>
      <c r="H22" s="56"/>
      <c r="I22" s="57"/>
      <c r="J22" s="57"/>
      <c r="K22" s="57"/>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56"/>
      <c r="C23" s="56"/>
      <c r="D23" s="56"/>
      <c r="E23" s="56"/>
      <c r="F23" s="56"/>
      <c r="G23" s="56"/>
      <c r="H23" s="56"/>
      <c r="I23" s="57"/>
      <c r="J23" s="57"/>
      <c r="K23" s="57"/>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56"/>
      <c r="C24" s="56"/>
      <c r="D24" s="56"/>
      <c r="E24" s="56"/>
      <c r="F24" s="56"/>
      <c r="G24" s="56"/>
      <c r="H24" s="56"/>
      <c r="I24" s="57"/>
      <c r="J24" s="57"/>
      <c r="K24" s="57"/>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56"/>
      <c r="C25" s="56"/>
      <c r="D25" s="56"/>
      <c r="E25" s="56"/>
      <c r="F25" s="56"/>
      <c r="G25" s="56"/>
      <c r="H25" s="56"/>
      <c r="I25" s="57"/>
      <c r="J25" s="57"/>
      <c r="K25" s="57"/>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58" t="s">
        <v>15</v>
      </c>
      <c r="B26" s="58"/>
      <c r="C26" s="58"/>
      <c r="D26" s="58"/>
      <c r="E26" s="58"/>
      <c r="F26" s="58"/>
      <c r="G26" s="58"/>
      <c r="H26" s="58"/>
      <c r="I26" s="58"/>
      <c r="J26" s="58"/>
      <c r="K26" s="58"/>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59" t="s">
        <v>16</v>
      </c>
      <c r="B29" s="60"/>
      <c r="C29" s="60"/>
      <c r="D29" s="60"/>
      <c r="E29" s="60"/>
      <c r="F29" s="60"/>
      <c r="G29" s="60"/>
      <c r="H29" s="60"/>
      <c r="I29" s="61"/>
      <c r="J29" s="62">
        <f>Q26</f>
        <v>0</v>
      </c>
      <c r="K29" s="62"/>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59" t="s">
        <v>30</v>
      </c>
      <c r="B30" s="60"/>
      <c r="C30" s="60"/>
      <c r="D30" s="60"/>
      <c r="E30" s="60"/>
      <c r="F30" s="60"/>
      <c r="G30" s="60"/>
      <c r="H30" s="60"/>
      <c r="I30" s="61"/>
      <c r="J30" s="62">
        <f>(O26*5.6)</f>
        <v>0</v>
      </c>
      <c r="K30" s="62"/>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59" t="s">
        <v>48</v>
      </c>
      <c r="B31" s="60"/>
      <c r="C31" s="60"/>
      <c r="D31" s="60"/>
      <c r="E31" s="60"/>
      <c r="F31" s="60"/>
      <c r="G31" s="60"/>
      <c r="H31" s="60"/>
      <c r="I31" s="61"/>
      <c r="J31" s="62">
        <f>(O23*0.46)</f>
        <v>0</v>
      </c>
      <c r="K31" s="62"/>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59" t="s">
        <v>63</v>
      </c>
      <c r="B32" s="60"/>
      <c r="C32" s="60"/>
      <c r="D32" s="60"/>
      <c r="E32" s="60"/>
      <c r="F32" s="60"/>
      <c r="G32" s="60"/>
      <c r="H32" s="60"/>
      <c r="I32" s="61"/>
      <c r="J32" s="62">
        <f>SUM(T11:T25)</f>
        <v>0</v>
      </c>
      <c r="K32" s="62"/>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59"/>
      <c r="B33" s="60"/>
      <c r="C33" s="60"/>
      <c r="D33" s="60"/>
      <c r="E33" s="60"/>
      <c r="F33" s="60"/>
      <c r="G33" s="60"/>
      <c r="H33" s="60"/>
      <c r="I33" s="61"/>
      <c r="J33" s="62"/>
      <c r="K33" s="62"/>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59"/>
      <c r="B34" s="60"/>
      <c r="C34" s="60"/>
      <c r="D34" s="60"/>
      <c r="E34" s="60"/>
      <c r="F34" s="60"/>
      <c r="G34" s="60"/>
      <c r="H34" s="60"/>
      <c r="I34" s="61"/>
      <c r="J34" s="62"/>
      <c r="K34" s="62"/>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63"/>
      <c r="B35" s="64"/>
      <c r="C35" s="64"/>
      <c r="D35" s="64"/>
      <c r="E35" s="64"/>
      <c r="F35" s="64"/>
      <c r="G35" s="64"/>
      <c r="H35" s="64"/>
      <c r="I35" s="65"/>
      <c r="J35" s="62"/>
      <c r="K35" s="62"/>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59"/>
      <c r="B36" s="60"/>
      <c r="C36" s="60"/>
      <c r="D36" s="60"/>
      <c r="E36" s="60"/>
      <c r="F36" s="60"/>
      <c r="G36" s="60"/>
      <c r="H36" s="60"/>
      <c r="I36" s="61"/>
      <c r="J36" s="62"/>
      <c r="K36" s="62"/>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63"/>
      <c r="B37" s="64"/>
      <c r="C37" s="64"/>
      <c r="D37" s="64"/>
      <c r="E37" s="64"/>
      <c r="F37" s="64"/>
      <c r="G37" s="64"/>
      <c r="H37" s="64"/>
      <c r="I37" s="65"/>
      <c r="J37" s="62"/>
      <c r="K37" s="62"/>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59"/>
      <c r="B38" s="60"/>
      <c r="C38" s="60"/>
      <c r="D38" s="60"/>
      <c r="E38" s="60"/>
      <c r="F38" s="60"/>
      <c r="G38" s="60"/>
      <c r="H38" s="60"/>
      <c r="I38" s="61"/>
      <c r="J38" s="62"/>
      <c r="K38" s="62"/>
      <c r="L38" s="3"/>
      <c r="M38" s="66" t="s">
        <v>18</v>
      </c>
      <c r="N38" s="66"/>
      <c r="O38" s="66"/>
      <c r="P38" s="66"/>
      <c r="Q38" s="66"/>
      <c r="R38" s="66"/>
      <c r="S38" s="66"/>
      <c r="T38" s="66"/>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59"/>
      <c r="B39" s="60"/>
      <c r="C39" s="60"/>
      <c r="D39" s="60"/>
      <c r="E39" s="60"/>
      <c r="F39" s="60"/>
      <c r="G39" s="60"/>
      <c r="H39" s="60"/>
      <c r="I39" s="61"/>
      <c r="J39" s="62"/>
      <c r="K39" s="62"/>
      <c r="L39" s="28"/>
      <c r="M39" s="66"/>
      <c r="N39" s="66"/>
      <c r="O39" s="66"/>
      <c r="P39" s="66"/>
      <c r="Q39" s="66"/>
      <c r="R39" s="66"/>
      <c r="S39" s="66"/>
      <c r="T39" s="66"/>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59"/>
      <c r="B40" s="60"/>
      <c r="C40" s="60"/>
      <c r="D40" s="60"/>
      <c r="E40" s="60"/>
      <c r="F40" s="60"/>
      <c r="G40" s="60"/>
      <c r="H40" s="60"/>
      <c r="I40" s="61"/>
      <c r="J40" s="62"/>
      <c r="K40" s="62"/>
      <c r="L40" s="28"/>
      <c r="M40" s="66"/>
      <c r="N40" s="66"/>
      <c r="O40" s="66"/>
      <c r="P40" s="66"/>
      <c r="Q40" s="66"/>
      <c r="R40" s="66"/>
      <c r="S40" s="66"/>
      <c r="T40" s="66"/>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75"/>
      <c r="B41" s="76"/>
      <c r="C41" s="76"/>
      <c r="D41" s="76"/>
      <c r="E41" s="76"/>
      <c r="F41" s="76"/>
      <c r="G41" s="76"/>
      <c r="H41" s="76"/>
      <c r="I41" s="77"/>
      <c r="J41" s="78"/>
      <c r="K41" s="79"/>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80" t="s">
        <v>19</v>
      </c>
      <c r="B42" s="80"/>
      <c r="C42" s="80"/>
      <c r="D42" s="80"/>
      <c r="E42" s="80"/>
      <c r="F42" s="80"/>
      <c r="G42" s="80"/>
      <c r="H42" s="80"/>
      <c r="I42" s="80"/>
      <c r="J42" s="81">
        <v>0</v>
      </c>
      <c r="K42" s="81"/>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82" t="s">
        <v>22</v>
      </c>
      <c r="B43" s="83"/>
      <c r="C43" s="84"/>
      <c r="D43" s="85">
        <f>SUM(J29:K42)</f>
        <v>0</v>
      </c>
      <c r="E43" s="86"/>
      <c r="F43" s="86"/>
      <c r="G43" s="86"/>
      <c r="H43" s="87"/>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68" t="s">
        <v>23</v>
      </c>
      <c r="B44" s="68"/>
      <c r="C44" s="68"/>
      <c r="D44" s="68"/>
      <c r="E44" s="68"/>
      <c r="F44" s="68"/>
      <c r="G44" s="68"/>
      <c r="H44" s="68"/>
      <c r="I44" s="68"/>
      <c r="J44" s="68"/>
      <c r="K44" s="68"/>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68"/>
      <c r="B45" s="68"/>
      <c r="C45" s="68"/>
      <c r="D45" s="68"/>
      <c r="E45" s="68"/>
      <c r="F45" s="68"/>
      <c r="G45" s="68"/>
      <c r="H45" s="68"/>
      <c r="I45" s="68"/>
      <c r="J45" s="68"/>
      <c r="K45" s="68"/>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68"/>
      <c r="B46" s="68"/>
      <c r="C46" s="68"/>
      <c r="D46" s="68"/>
      <c r="E46" s="68"/>
      <c r="F46" s="68"/>
      <c r="G46" s="68"/>
      <c r="H46" s="68"/>
      <c r="I46" s="68"/>
      <c r="J46" s="68"/>
      <c r="K46" s="68"/>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68"/>
      <c r="B47" s="68"/>
      <c r="C47" s="68"/>
      <c r="D47" s="68"/>
      <c r="E47" s="68"/>
      <c r="F47" s="68"/>
      <c r="G47" s="68"/>
      <c r="H47" s="68"/>
      <c r="I47" s="68"/>
      <c r="J47" s="68"/>
      <c r="K47" s="68"/>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68"/>
      <c r="B48" s="68"/>
      <c r="C48" s="68"/>
      <c r="D48" s="68"/>
      <c r="E48" s="68"/>
      <c r="F48" s="68"/>
      <c r="G48" s="68"/>
      <c r="H48" s="68"/>
      <c r="I48" s="68"/>
      <c r="J48" s="68"/>
      <c r="K48" s="68"/>
      <c r="L48" s="28"/>
      <c r="M48" s="31"/>
      <c r="N48" s="31"/>
      <c r="O48" s="31"/>
      <c r="P48" s="31"/>
      <c r="Q48" s="31"/>
      <c r="R48" s="31"/>
      <c r="S48" s="31"/>
      <c r="T48" s="31"/>
    </row>
    <row r="49" spans="1:20" ht="35.1" customHeight="1" x14ac:dyDescent="0.25">
      <c r="A49" s="68"/>
      <c r="B49" s="68"/>
      <c r="C49" s="68"/>
      <c r="D49" s="68"/>
      <c r="E49" s="68"/>
      <c r="F49" s="68"/>
      <c r="G49" s="68"/>
      <c r="H49" s="68"/>
      <c r="I49" s="68"/>
      <c r="J49" s="68"/>
      <c r="K49" s="68"/>
      <c r="L49" s="28"/>
      <c r="M49" s="69" t="s">
        <v>27</v>
      </c>
      <c r="N49" s="70"/>
      <c r="O49" s="70"/>
      <c r="P49" s="70"/>
      <c r="Q49" s="70"/>
      <c r="R49" s="28"/>
      <c r="S49" s="71" t="s">
        <v>28</v>
      </c>
      <c r="T49" s="72"/>
    </row>
    <row r="50" spans="1:20" ht="114.75" customHeight="1" x14ac:dyDescent="0.25">
      <c r="A50" s="68"/>
      <c r="B50" s="68"/>
      <c r="C50" s="68"/>
      <c r="D50" s="68"/>
      <c r="E50" s="68"/>
      <c r="F50" s="68"/>
      <c r="G50" s="68"/>
      <c r="H50" s="68"/>
      <c r="I50" s="68"/>
      <c r="J50" s="68"/>
      <c r="K50" s="68"/>
      <c r="L50" s="28"/>
      <c r="M50" s="70"/>
      <c r="N50" s="70"/>
      <c r="O50" s="70"/>
      <c r="P50" s="70"/>
      <c r="Q50" s="70"/>
      <c r="R50" s="28"/>
      <c r="S50" s="73" t="s">
        <v>29</v>
      </c>
      <c r="T50" s="74"/>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0"/>
    <mergeCell ref="J40:K40"/>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443490-1B50-482F-AD09-91FE426D69A0}"/>
</file>

<file path=customXml/itemProps2.xml><?xml version="1.0" encoding="utf-8"?>
<ds:datastoreItem xmlns:ds="http://schemas.openxmlformats.org/officeDocument/2006/customXml" ds:itemID="{3F0B629E-CFA0-451A-8A4B-FA055940935E}"/>
</file>

<file path=customXml/itemProps3.xml><?xml version="1.0" encoding="utf-8"?>
<ds:datastoreItem xmlns:ds="http://schemas.openxmlformats.org/officeDocument/2006/customXml" ds:itemID="{AAD9C82D-3F3A-4B59-BC66-F0F9F6B989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 - Service Class A</vt:lpstr>
      <vt:lpstr>SB - Service Class B</vt:lpstr>
      <vt:lpstr>SC - Service Class C</vt:lpstr>
      <vt:lpstr>ST - Service Trainee 1st 6 mos</vt:lpstr>
      <vt:lpstr>ST2 - Service Trainee 2nd 6 mos</vt:lpstr>
      <vt:lpstr>ST3 - Service Trainee 12 mos</vt:lpstr>
      <vt:lpstr>'SA - Service Class A'!Print_Area</vt:lpstr>
      <vt:lpstr>'SB - Service Class B'!Print_Area</vt:lpstr>
      <vt:lpstr>'SC - Service Class C'!Print_Area</vt:lpstr>
      <vt:lpstr>'ST - Service Trainee 1st 6 mos'!Print_Area</vt:lpstr>
      <vt:lpstr>'ST2 - Service Trainee 2nd 6 mos'!Print_Area</vt:lpstr>
      <vt:lpstr>'ST3 - Service Trainee 12 mos'!Print_Area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2016-07-05T14:49:13Z</dcterms:created>
  <dcterms:modified xsi:type="dcterms:W3CDTF">2019-08-23T18:51:54Z</dcterms:modified>
</cp:coreProperties>
</file>